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A646654D-BA01-41DD-BFE8-B3A3E62033C0}" xr6:coauthVersionLast="47" xr6:coauthVersionMax="47" xr10:uidLastSave="{00000000-0000-0000-0000-000000000000}"/>
  <bookViews>
    <workbookView xWindow="28680" yWindow="-120" windowWidth="29040" windowHeight="15720" xr2:uid="{F5D1D2C8-8E51-4BC4-91D7-62D247BACC08}"/>
  </bookViews>
  <sheets>
    <sheet name="APRZs" sheetId="1" r:id="rId1"/>
  </sheets>
  <definedNames>
    <definedName name="_xlnm.Print_Area" localSheetId="0">APRZs!$A$1:$P$8</definedName>
    <definedName name="_xlnm.Print_Titles" localSheetId="0">APRZs!$1:$1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K7" i="1"/>
  <c r="E7" i="1"/>
  <c r="K6" i="1"/>
  <c r="E6" i="1"/>
  <c r="K5" i="1"/>
  <c r="E5" i="1"/>
  <c r="E4" i="1"/>
  <c r="K3" i="1"/>
  <c r="E3" i="1"/>
  <c r="K2" i="1"/>
</calcChain>
</file>

<file path=xl/sharedStrings.xml><?xml version="1.0" encoding="utf-8"?>
<sst xmlns="http://schemas.openxmlformats.org/spreadsheetml/2006/main" count="49" uniqueCount="35">
  <si>
    <t>Company</t>
  </si>
  <si>
    <t>Local Unit of Government</t>
  </si>
  <si>
    <t>County</t>
  </si>
  <si>
    <t>Reported Actual Investment</t>
  </si>
  <si>
    <t>Projected Job Creation</t>
  </si>
  <si>
    <t>Projected Job Retention</t>
  </si>
  <si>
    <t>Reported Avg Weekly Wage of Jobs Created</t>
  </si>
  <si>
    <t>% Change in Taxable Value (TV)</t>
  </si>
  <si>
    <t>% Change in SEV</t>
  </si>
  <si>
    <t xml:space="preserve">% Raw Materials from MI </t>
  </si>
  <si>
    <t>First Year Benefits Received</t>
  </si>
  <si>
    <t>Village of Ovid</t>
  </si>
  <si>
    <t>Clinton</t>
  </si>
  <si>
    <t>Shoreline Fruit</t>
  </si>
  <si>
    <t>Acme Township</t>
  </si>
  <si>
    <t>Grand Traverse</t>
  </si>
  <si>
    <t>City of Ithaca</t>
  </si>
  <si>
    <t>Gratiot</t>
  </si>
  <si>
    <t>Did Not Report</t>
  </si>
  <si>
    <t>Holland Township</t>
  </si>
  <si>
    <t>Ottawa</t>
  </si>
  <si>
    <t>Proliant Dairy Michigan, LLC</t>
  </si>
  <si>
    <t>City of St. Johns</t>
  </si>
  <si>
    <t>Village of Cass City</t>
  </si>
  <si>
    <t>Tuscola</t>
  </si>
  <si>
    <t>Required Investment</t>
  </si>
  <si>
    <t>Reported Current Jobs</t>
  </si>
  <si>
    <t>Reported Jobs Transferred to Zone</t>
  </si>
  <si>
    <t>Reported Baseline Jobs at Designation</t>
  </si>
  <si>
    <t>Reported Actual Job Creation</t>
  </si>
  <si>
    <t>Michigan Milk Producers Association</t>
  </si>
  <si>
    <t>ZFS Ithaca, LLC</t>
  </si>
  <si>
    <t>Request Foods, Inc.</t>
  </si>
  <si>
    <t>Spartan Michigan, LLC</t>
  </si>
  <si>
    <t>Dairy Farmers of America,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</si>
</sst>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#,##0.0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3" borderId="0" xfId="0" applyFont="1" applyFill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right" vertical="center"/>
    </xf>
    <xf numFmtId="164" fontId="0" fillId="3" borderId="1" xfId="0" applyNumberFormat="1" applyFill="1" applyBorder="1" applyAlignment="1">
      <alignment horizontal="right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5DF9-E8B8-43A7-9CD8-0C5C770E98B7}">
  <sheetPr>
    <tabColor rgb="FF00B050"/>
  </sheetPr>
  <dimension ref="A1:Q8"/>
  <sheetViews>
    <sheetView showGridLines="0" tabSelected="1" zoomScale="110" zoomScaleNormal="110" workbookViewId="0">
      <selection activeCell="B4" sqref="B4"/>
    </sheetView>
  </sheetViews>
  <sheetFormatPr defaultRowHeight="15" x14ac:dyDescent="0.25"/>
  <cols>
    <col min="1" max="1" width="34" bestFit="1" customWidth="1"/>
    <col min="2" max="2" width="17.85546875" bestFit="1" customWidth="1"/>
    <col min="3" max="3" width="8.5703125" bestFit="1" customWidth="1"/>
    <col min="4" max="4" width="13.28515625" bestFit="1" customWidth="1"/>
    <col min="5" max="5" width="15.5703125" bestFit="1" customWidth="1"/>
    <col min="6" max="7" width="13.140625" bestFit="1" customWidth="1"/>
    <col min="8" max="8" width="14.28515625" bestFit="1" customWidth="1"/>
    <col min="9" max="9" width="11.28515625" bestFit="1" customWidth="1"/>
    <col min="10" max="10" width="13.85546875" bestFit="1" customWidth="1"/>
    <col min="11" max="11" width="14.28515625" bestFit="1" customWidth="1"/>
    <col min="12" max="12" width="14.85546875" bestFit="1" customWidth="1"/>
    <col min="13" max="15" width="14.28515625" bestFit="1" customWidth="1"/>
    <col min="16" max="16" width="9.5703125" bestFit="1" customWidth="1"/>
    <col min="17" max="17" width="31.42578125" customWidth="1"/>
  </cols>
  <sheetData>
    <row r="1" spans="1:17" ht="60" x14ac:dyDescent="0.25">
      <c r="A1" s="8" t="s">
        <v>0</v>
      </c>
      <c r="B1" s="8" t="s">
        <v>1</v>
      </c>
      <c r="C1" s="8" t="s">
        <v>2</v>
      </c>
      <c r="D1" s="8" t="s">
        <v>25</v>
      </c>
      <c r="E1" s="8" t="s">
        <v>3</v>
      </c>
      <c r="F1" s="8" t="s">
        <v>4</v>
      </c>
      <c r="G1" s="8" t="s">
        <v>5</v>
      </c>
      <c r="H1" s="8" t="s">
        <v>26</v>
      </c>
      <c r="I1" s="8" t="s">
        <v>27</v>
      </c>
      <c r="J1" s="8" t="s">
        <v>28</v>
      </c>
      <c r="K1" s="8" t="s">
        <v>29</v>
      </c>
      <c r="L1" s="8" t="s">
        <v>6</v>
      </c>
      <c r="M1" s="8" t="s">
        <v>7</v>
      </c>
      <c r="N1" s="8" t="s">
        <v>8</v>
      </c>
      <c r="O1" s="8" t="s">
        <v>9</v>
      </c>
      <c r="P1" s="8" t="s">
        <v>10</v>
      </c>
      <c r="Q1" s="1"/>
    </row>
    <row r="2" spans="1:17" ht="17.25" x14ac:dyDescent="0.25">
      <c r="A2" s="9" t="s">
        <v>30</v>
      </c>
      <c r="B2" s="2" t="s">
        <v>11</v>
      </c>
      <c r="C2" s="4" t="s">
        <v>12</v>
      </c>
      <c r="D2" s="10">
        <v>35000000</v>
      </c>
      <c r="E2" s="11">
        <v>68749830</v>
      </c>
      <c r="F2" s="3">
        <v>10</v>
      </c>
      <c r="G2" s="3">
        <v>0</v>
      </c>
      <c r="H2" s="3">
        <v>116</v>
      </c>
      <c r="I2" s="3">
        <v>0</v>
      </c>
      <c r="J2" s="3">
        <v>86</v>
      </c>
      <c r="K2" s="3">
        <f>H2-J2</f>
        <v>30</v>
      </c>
      <c r="L2" s="12">
        <v>607</v>
      </c>
      <c r="M2" s="13">
        <v>3674.47</v>
      </c>
      <c r="N2" s="13">
        <v>2675.07</v>
      </c>
      <c r="O2" s="14">
        <v>100</v>
      </c>
      <c r="P2" s="15">
        <v>39814</v>
      </c>
      <c r="Q2" s="1"/>
    </row>
    <row r="3" spans="1:17" s="6" customFormat="1" ht="30" x14ac:dyDescent="0.25">
      <c r="A3" s="16" t="s">
        <v>13</v>
      </c>
      <c r="B3" s="4" t="s">
        <v>14</v>
      </c>
      <c r="C3" s="4" t="s">
        <v>15</v>
      </c>
      <c r="D3" s="10">
        <v>12750000</v>
      </c>
      <c r="E3" s="11">
        <f>SUM(9659138.59+896646.93+27859.78+114289.5+1,294,232)</f>
        <v>10698461.799999999</v>
      </c>
      <c r="F3" s="3">
        <v>45</v>
      </c>
      <c r="G3" s="3">
        <v>0</v>
      </c>
      <c r="H3" s="5">
        <v>148</v>
      </c>
      <c r="I3" s="5">
        <v>0</v>
      </c>
      <c r="J3" s="5">
        <v>84</v>
      </c>
      <c r="K3" s="5">
        <f>H3-J3</f>
        <v>64</v>
      </c>
      <c r="L3" s="12">
        <v>560</v>
      </c>
      <c r="M3" s="7">
        <v>-89.81</v>
      </c>
      <c r="N3" s="7">
        <v>-92.45</v>
      </c>
      <c r="O3" s="14">
        <v>80</v>
      </c>
      <c r="P3" s="15">
        <v>41275</v>
      </c>
      <c r="Q3" s="1"/>
    </row>
    <row r="4" spans="1:17" s="6" customFormat="1" x14ac:dyDescent="0.25">
      <c r="A4" s="16" t="s">
        <v>31</v>
      </c>
      <c r="B4" s="4" t="s">
        <v>16</v>
      </c>
      <c r="C4" s="4" t="s">
        <v>17</v>
      </c>
      <c r="D4" s="10">
        <v>123000000</v>
      </c>
      <c r="E4" s="11">
        <f>SUM(49823266.56+125631240+502740)</f>
        <v>175957246.56</v>
      </c>
      <c r="F4" s="7">
        <v>74</v>
      </c>
      <c r="G4" s="7">
        <v>0</v>
      </c>
      <c r="H4" s="7" t="s">
        <v>18</v>
      </c>
      <c r="I4" s="7">
        <v>0</v>
      </c>
      <c r="J4" s="7">
        <v>0</v>
      </c>
      <c r="K4" s="7" t="s">
        <v>18</v>
      </c>
      <c r="L4" s="7" t="s">
        <v>18</v>
      </c>
      <c r="M4" s="7" t="s">
        <v>18</v>
      </c>
      <c r="N4" s="7" t="s">
        <v>18</v>
      </c>
      <c r="O4" s="7" t="s">
        <v>18</v>
      </c>
      <c r="P4" s="15">
        <v>39083</v>
      </c>
      <c r="Q4" s="1"/>
    </row>
    <row r="5" spans="1:17" ht="17.25" x14ac:dyDescent="0.25">
      <c r="A5" s="9" t="s">
        <v>32</v>
      </c>
      <c r="B5" s="4" t="s">
        <v>19</v>
      </c>
      <c r="C5" s="4" t="s">
        <v>20</v>
      </c>
      <c r="D5" s="10">
        <v>35200000</v>
      </c>
      <c r="E5" s="10">
        <f>SUM(86531429.43+6731698+21308915+2331590+16008576+2505629+577,812+183,561)</f>
        <v>135419970.43000001</v>
      </c>
      <c r="F5" s="7">
        <v>155</v>
      </c>
      <c r="G5" s="7">
        <v>0</v>
      </c>
      <c r="H5" s="7">
        <v>340</v>
      </c>
      <c r="I5" s="7">
        <v>151</v>
      </c>
      <c r="J5" s="7">
        <v>0</v>
      </c>
      <c r="K5" s="7">
        <f t="shared" ref="K5:K7" si="0">H5-I5-J5</f>
        <v>189</v>
      </c>
      <c r="L5" s="12">
        <v>743</v>
      </c>
      <c r="M5" s="13">
        <v>7782.36</v>
      </c>
      <c r="N5" s="13">
        <v>6440.9</v>
      </c>
      <c r="O5" s="14">
        <v>24</v>
      </c>
      <c r="P5" s="15">
        <v>40544</v>
      </c>
      <c r="Q5" s="1"/>
    </row>
    <row r="6" spans="1:17" x14ac:dyDescent="0.25">
      <c r="A6" s="9" t="s">
        <v>21</v>
      </c>
      <c r="B6" s="4" t="s">
        <v>22</v>
      </c>
      <c r="C6" s="4" t="s">
        <v>12</v>
      </c>
      <c r="D6" s="10">
        <v>85000000</v>
      </c>
      <c r="E6" s="10">
        <f>SUM(3000000+40772662+24647745+8732868+4,402,207-2,852,443)</f>
        <v>77155181</v>
      </c>
      <c r="F6" s="7">
        <v>38</v>
      </c>
      <c r="G6" s="7">
        <v>0</v>
      </c>
      <c r="H6" s="7">
        <v>34</v>
      </c>
      <c r="I6" s="7">
        <v>0</v>
      </c>
      <c r="J6" s="7">
        <v>0</v>
      </c>
      <c r="K6" s="7">
        <f t="shared" si="0"/>
        <v>34</v>
      </c>
      <c r="L6" s="12">
        <v>1085</v>
      </c>
      <c r="M6" s="13">
        <v>7919.78</v>
      </c>
      <c r="N6" s="13">
        <v>2847.63</v>
      </c>
      <c r="O6" s="14">
        <v>100</v>
      </c>
      <c r="P6" s="15">
        <v>43466</v>
      </c>
      <c r="Q6" s="1"/>
    </row>
    <row r="7" spans="1:17" ht="17.25" x14ac:dyDescent="0.25">
      <c r="A7" s="9" t="s">
        <v>33</v>
      </c>
      <c r="B7" s="4" t="s">
        <v>22</v>
      </c>
      <c r="C7" s="4" t="s">
        <v>12</v>
      </c>
      <c r="D7" s="10">
        <v>425000000</v>
      </c>
      <c r="E7" s="10">
        <f>SUM(141321459+76864828+68097756+89800705+23,881,817+7,881,932)</f>
        <v>376088289</v>
      </c>
      <c r="F7" s="7">
        <v>259</v>
      </c>
      <c r="G7" s="7">
        <v>0</v>
      </c>
      <c r="H7" s="7">
        <v>252</v>
      </c>
      <c r="I7" s="7">
        <v>0</v>
      </c>
      <c r="J7" s="7">
        <v>0</v>
      </c>
      <c r="K7" s="7">
        <f t="shared" si="0"/>
        <v>252</v>
      </c>
      <c r="L7" s="12">
        <v>1033</v>
      </c>
      <c r="M7" s="13">
        <v>714.93</v>
      </c>
      <c r="N7" s="13">
        <v>203.84</v>
      </c>
      <c r="O7" s="14">
        <v>50</v>
      </c>
      <c r="P7" s="15">
        <v>43466</v>
      </c>
      <c r="Q7" s="1"/>
    </row>
    <row r="8" spans="1:17" ht="18" customHeight="1" x14ac:dyDescent="0.25">
      <c r="A8" s="16" t="s">
        <v>34</v>
      </c>
      <c r="B8" s="4" t="s">
        <v>23</v>
      </c>
      <c r="C8" s="4" t="s">
        <v>24</v>
      </c>
      <c r="D8" s="10">
        <v>40000000</v>
      </c>
      <c r="E8" s="10">
        <f>SUM(47857355+75563+47498.37+51,750)</f>
        <v>47981217.369999997</v>
      </c>
      <c r="F8" s="7">
        <v>25</v>
      </c>
      <c r="G8" s="7">
        <v>0</v>
      </c>
      <c r="H8" s="7" t="s">
        <v>18</v>
      </c>
      <c r="I8" s="7">
        <v>0</v>
      </c>
      <c r="J8" s="7">
        <v>0</v>
      </c>
      <c r="K8" s="7" t="s">
        <v>18</v>
      </c>
      <c r="L8" s="7" t="s">
        <v>18</v>
      </c>
      <c r="M8" s="7" t="s">
        <v>18</v>
      </c>
      <c r="N8" s="7" t="s">
        <v>18</v>
      </c>
      <c r="O8" s="7" t="s">
        <v>18</v>
      </c>
      <c r="P8" s="15">
        <v>41640</v>
      </c>
      <c r="Q8" s="1"/>
    </row>
  </sheetData>
  <printOptions horizontalCentered="1"/>
  <pageMargins left="0.5" right="0.5" top="0.75" bottom="0.75" header="0.3" footer="0.3"/>
  <pageSetup scale="50" fitToWidth="0" fitToHeight="0" orientation="landscape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APRZs</vt:lpstr>
      <vt:lpstr>APRZs!Print_Area</vt:lpstr>
      <vt:lpstr>APRZs!Print_Titles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2023-07-05T19:16:50Z</dcterms:created>
  <dcterms:modified xsi:type="dcterms:W3CDTF">2024-08-15T14:04:03Z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2024-08-15T14:03:53Z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e93628af-f28d-4076-bc61-b3f8a0eec8cb</vt:lpwstr>
  </property>
  <property fmtid="{D5CDD505-2E9C-101B-9397-08002B2CF9AE}" pid="8" name="MSIP_Label_3a2fed65-62e7-46ea-af74-187e0c17143a_ContentBits">
    <vt:lpwstr>0</vt:lpwstr>
  </property>
</Properties>
</file>